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Admin\Documents\Regensburg\WiSe\Principles of Corporate Finance\WS2021\"/>
    </mc:Choice>
  </mc:AlternateContent>
  <xr:revisionPtr revIDLastSave="0" documentId="13_ncr:1_{B8FA8358-89CB-47BD-BFBD-EE20B3AD2A4A}" xr6:coauthVersionLast="36" xr6:coauthVersionMax="36" xr10:uidLastSave="{00000000-0000-0000-0000-000000000000}"/>
  <bookViews>
    <workbookView xWindow="240" yWindow="30" windowWidth="19980" windowHeight="859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J26" i="1" l="1"/>
  <c r="E26" i="1"/>
  <c r="G4" i="1"/>
  <c r="H4" i="1" s="1"/>
  <c r="I4" i="1" s="1"/>
  <c r="G22" i="1"/>
  <c r="H22" i="1" s="1"/>
  <c r="I22" i="1" s="1"/>
  <c r="F10" i="1"/>
  <c r="F20" i="1" s="1"/>
  <c r="F15" i="1" s="1"/>
  <c r="F9" i="1"/>
  <c r="F19" i="1" s="1"/>
  <c r="F14" i="1" s="1"/>
  <c r="G8" i="1"/>
  <c r="H7" i="1"/>
  <c r="G7" i="1"/>
  <c r="H6" i="1"/>
  <c r="I6" i="1" s="1"/>
  <c r="G6" i="1"/>
  <c r="G5" i="1"/>
  <c r="H5" i="1" s="1"/>
  <c r="I5" i="1" s="1"/>
  <c r="J16" i="1"/>
  <c r="E16" i="1"/>
  <c r="F29" i="1"/>
  <c r="G29" i="1"/>
  <c r="H29" i="1"/>
  <c r="I29" i="1"/>
  <c r="J29" i="1"/>
  <c r="E29" i="1"/>
  <c r="J25" i="1"/>
  <c r="E25" i="1"/>
  <c r="B20" i="1"/>
  <c r="B21" i="1" s="1"/>
  <c r="B22" i="1" s="1"/>
  <c r="B23" i="1" s="1"/>
  <c r="B24" i="1" s="1"/>
  <c r="B25" i="1" s="1"/>
  <c r="B26" i="1" s="1"/>
  <c r="B27" i="1" s="1"/>
  <c r="E27" i="1" l="1"/>
  <c r="E32" i="1" s="1"/>
  <c r="G9" i="1"/>
  <c r="G19" i="1" s="1"/>
  <c r="G14" i="1" s="1"/>
  <c r="G10" i="1"/>
  <c r="G20" i="1" s="1"/>
  <c r="G15" i="1" s="1"/>
  <c r="H9" i="1"/>
  <c r="H8" i="1"/>
  <c r="H10" i="1" s="1"/>
  <c r="I7" i="1"/>
  <c r="F16" i="1"/>
  <c r="F17" i="1" s="1"/>
  <c r="F31" i="1" s="1"/>
  <c r="F21" i="1"/>
  <c r="F25" i="1" s="1"/>
  <c r="F26" i="1" s="1"/>
  <c r="J27" i="1"/>
  <c r="I8" i="1" l="1"/>
  <c r="I9" i="1"/>
  <c r="H19" i="1"/>
  <c r="H14" i="1" s="1"/>
  <c r="G21" i="1"/>
  <c r="G25" i="1" s="1"/>
  <c r="G16" i="1"/>
  <c r="G17" i="1" s="1"/>
  <c r="G31" i="1" s="1"/>
  <c r="H20" i="1"/>
  <c r="H15" i="1" s="1"/>
  <c r="I10" i="1"/>
  <c r="F27" i="1"/>
  <c r="F32" i="1" s="1"/>
  <c r="G26" i="1" l="1"/>
  <c r="G27" i="1" s="1"/>
  <c r="G32" i="1" s="1"/>
  <c r="I19" i="1"/>
  <c r="I14" i="1" s="1"/>
  <c r="H16" i="1"/>
  <c r="H17" i="1" s="1"/>
  <c r="H31" i="1" s="1"/>
  <c r="H21" i="1"/>
  <c r="H25" i="1" s="1"/>
  <c r="I20" i="1"/>
  <c r="I15" i="1" s="1"/>
  <c r="H26" i="1" l="1"/>
  <c r="H27" i="1" s="1"/>
  <c r="H32" i="1" s="1"/>
  <c r="I16" i="1"/>
  <c r="I21" i="1"/>
  <c r="I25" i="1" s="1"/>
  <c r="I26" i="1" l="1"/>
  <c r="I27" i="1" s="1"/>
  <c r="I17" i="1"/>
  <c r="I31" i="1" s="1"/>
  <c r="J17" i="1"/>
  <c r="J31" i="1" s="1"/>
  <c r="J32" i="1" s="1"/>
  <c r="I32" i="1" l="1"/>
  <c r="D35" i="1"/>
  <c r="D34" i="1"/>
</calcChain>
</file>

<file path=xl/sharedStrings.xml><?xml version="1.0" encoding="utf-8"?>
<sst xmlns="http://schemas.openxmlformats.org/spreadsheetml/2006/main" count="37" uniqueCount="37">
  <si>
    <t>HomeNet's Incremental Earnings Forecast</t>
  </si>
  <si>
    <t>Year</t>
  </si>
  <si>
    <t>0</t>
  </si>
  <si>
    <t>Units Sold (in 000s)</t>
  </si>
  <si>
    <t>Production cost</t>
  </si>
  <si>
    <t>Incremental Earnings Forecast ($000s)</t>
  </si>
  <si>
    <t>Sales</t>
  </si>
  <si>
    <t>Cost of Goods Sold</t>
  </si>
  <si>
    <t>Gross Profit</t>
  </si>
  <si>
    <t>Selling, General, and Administrative</t>
  </si>
  <si>
    <t>Research and Development</t>
  </si>
  <si>
    <t>Depreciation</t>
  </si>
  <si>
    <t>EBIT</t>
  </si>
  <si>
    <t>Unlevered Net Income</t>
  </si>
  <si>
    <t>cannibalization Sales</t>
  </si>
  <si>
    <t>cannibalization COGS</t>
  </si>
  <si>
    <t>Free Cash Flow ($000s)</t>
  </si>
  <si>
    <t>Plus: Depreciation</t>
  </si>
  <si>
    <t>Less: Capital Expenditures</t>
  </si>
  <si>
    <t>Less: Increases in NWC</t>
  </si>
  <si>
    <t>Free Cash Flow</t>
  </si>
  <si>
    <t>Net Working Capital ($000s)</t>
  </si>
  <si>
    <t>Cash Requirements</t>
  </si>
  <si>
    <t>Inventory</t>
  </si>
  <si>
    <t>Receivables (15% of Sales)</t>
  </si>
  <si>
    <t>Payables (15% of COGS)</t>
  </si>
  <si>
    <t>Net Working Capital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</si>
  <si>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NWC</t>
    </r>
  </si>
  <si>
    <t>Interest Rate</t>
  </si>
  <si>
    <t>NPV</t>
  </si>
  <si>
    <t>Wholesale Price</t>
  </si>
  <si>
    <t>Reduction</t>
  </si>
  <si>
    <t>Increase</t>
  </si>
  <si>
    <t>existing router Price</t>
  </si>
  <si>
    <t>existing router cost</t>
  </si>
  <si>
    <t>IRR</t>
  </si>
  <si>
    <t>Income Tax at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</si>
</sst>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9" fontId="0" fillId="0" borderId="0" xfId="0" applyNumberForma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0" fillId="0" borderId="1" xfId="0" applyBorder="1"/>
    <xf numFmtId="0" fontId="3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4" fillId="0" borderId="0" xfId="0" applyFont="1"/>
    <xf numFmtId="9" fontId="4" fillId="0" borderId="0" xfId="0" applyNumberFormat="1" applyFont="1"/>
    <xf numFmtId="10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5"/>
  <sheetViews>
    <sheetView tabSelected="1" workbookViewId="0">
      <selection activeCell="D34" sqref="D34"/>
    </sheetView>
  </sheetViews>
  <sheetFormatPr baseColWidth="10" defaultRowHeight="14.25" x14ac:dyDescent="0.45"/>
  <cols>
    <col min="5" max="5" width="9.86328125" customWidth="1"/>
    <col min="6" max="6" width="9" customWidth="1"/>
    <col min="7" max="8" width="9.73046875" customWidth="1"/>
    <col min="9" max="9" width="8.59765625" customWidth="1"/>
    <col min="10" max="10" width="8.86328125" customWidth="1"/>
  </cols>
  <sheetData>
    <row r="1" spans="2:11" x14ac:dyDescent="0.45">
      <c r="B1" t="s">
        <v>0</v>
      </c>
    </row>
    <row r="2" spans="2:11" x14ac:dyDescent="0.45">
      <c r="K2" s="14" t="s">
        <v>32</v>
      </c>
    </row>
    <row r="3" spans="2:11" x14ac:dyDescent="0.45">
      <c r="D3" t="s">
        <v>1</v>
      </c>
      <c r="E3" s="8" t="s">
        <v>2</v>
      </c>
      <c r="F3">
        <v>1</v>
      </c>
      <c r="G3">
        <v>2</v>
      </c>
      <c r="H3">
        <v>3</v>
      </c>
      <c r="I3">
        <v>4</v>
      </c>
      <c r="J3">
        <v>5</v>
      </c>
      <c r="K3" s="14" t="s">
        <v>31</v>
      </c>
    </row>
    <row r="4" spans="2:11" x14ac:dyDescent="0.45">
      <c r="B4" s="6"/>
      <c r="C4" s="6" t="s">
        <v>3</v>
      </c>
      <c r="D4" s="6"/>
      <c r="E4" s="9"/>
      <c r="F4" s="7">
        <v>100</v>
      </c>
      <c r="G4" s="6">
        <f>F4</f>
        <v>100</v>
      </c>
      <c r="H4" s="6">
        <f>G4</f>
        <v>100</v>
      </c>
      <c r="I4" s="6">
        <f>H4</f>
        <v>100</v>
      </c>
      <c r="J4" s="6"/>
      <c r="K4" s="14"/>
    </row>
    <row r="5" spans="2:11" x14ac:dyDescent="0.45">
      <c r="C5" t="s">
        <v>30</v>
      </c>
      <c r="E5" s="10"/>
      <c r="F5" s="4">
        <v>260</v>
      </c>
      <c r="G5">
        <f>F5*(1+$K$5)</f>
        <v>260</v>
      </c>
      <c r="H5">
        <f t="shared" ref="H5:I5" si="0">G5*(1+$K$5)</f>
        <v>260</v>
      </c>
      <c r="I5">
        <f t="shared" si="0"/>
        <v>260</v>
      </c>
      <c r="K5" s="15">
        <v>0</v>
      </c>
    </row>
    <row r="6" spans="2:11" x14ac:dyDescent="0.45">
      <c r="C6" t="s">
        <v>4</v>
      </c>
      <c r="E6" s="10"/>
      <c r="F6" s="4">
        <v>110</v>
      </c>
      <c r="G6">
        <f>F6*(1+$K$6)</f>
        <v>110</v>
      </c>
      <c r="H6">
        <f t="shared" ref="H6:I6" si="1">G6*(1+$K$6)</f>
        <v>110</v>
      </c>
      <c r="I6">
        <f t="shared" si="1"/>
        <v>110</v>
      </c>
      <c r="K6" s="15">
        <v>0</v>
      </c>
    </row>
    <row r="7" spans="2:11" x14ac:dyDescent="0.45">
      <c r="C7" t="s">
        <v>33</v>
      </c>
      <c r="E7" s="10"/>
      <c r="F7" s="4">
        <v>100</v>
      </c>
      <c r="G7">
        <f>F7*(1+$K$7)</f>
        <v>100</v>
      </c>
      <c r="H7">
        <f t="shared" ref="H7:I7" si="2">G7*(1+$K$7)</f>
        <v>100</v>
      </c>
      <c r="I7">
        <f t="shared" si="2"/>
        <v>100</v>
      </c>
      <c r="K7" s="15">
        <v>0</v>
      </c>
    </row>
    <row r="8" spans="2:11" x14ac:dyDescent="0.45">
      <c r="C8" t="s">
        <v>34</v>
      </c>
      <c r="E8" s="10"/>
      <c r="F8" s="4">
        <v>60</v>
      </c>
      <c r="G8">
        <f>F8*(1+$K$7)</f>
        <v>60</v>
      </c>
      <c r="H8">
        <f t="shared" ref="H8:I8" si="3">G8*(1+$K$7)</f>
        <v>60</v>
      </c>
      <c r="I8">
        <f t="shared" si="3"/>
        <v>60</v>
      </c>
      <c r="K8" s="15">
        <v>0</v>
      </c>
    </row>
    <row r="9" spans="2:11" x14ac:dyDescent="0.45">
      <c r="C9" t="s">
        <v>14</v>
      </c>
      <c r="E9" s="10"/>
      <c r="F9">
        <f>F4*0.25*(-F7)</f>
        <v>-2500</v>
      </c>
      <c r="G9">
        <f t="shared" ref="G9:I9" si="4">G4*0.25*(-G7)</f>
        <v>-2500</v>
      </c>
      <c r="H9">
        <f t="shared" si="4"/>
        <v>-2500</v>
      </c>
      <c r="I9">
        <f t="shared" si="4"/>
        <v>-2500</v>
      </c>
      <c r="K9" s="15"/>
    </row>
    <row r="10" spans="2:11" x14ac:dyDescent="0.45">
      <c r="C10" t="s">
        <v>15</v>
      </c>
      <c r="E10" s="10"/>
      <c r="F10">
        <f>0.25*F4*(-F8)</f>
        <v>-1500</v>
      </c>
      <c r="G10">
        <f t="shared" ref="G10:I10" si="5">0.25*G4*(-G8)</f>
        <v>-1500</v>
      </c>
      <c r="H10">
        <f t="shared" si="5"/>
        <v>-1500</v>
      </c>
      <c r="I10">
        <f t="shared" si="5"/>
        <v>-1500</v>
      </c>
      <c r="K10" s="15"/>
    </row>
    <row r="11" spans="2:11" x14ac:dyDescent="0.45">
      <c r="B11" t="s">
        <v>21</v>
      </c>
      <c r="E11" s="10"/>
      <c r="K11" s="14"/>
    </row>
    <row r="12" spans="2:11" x14ac:dyDescent="0.45">
      <c r="B12">
        <v>1</v>
      </c>
      <c r="C12" t="s">
        <v>22</v>
      </c>
      <c r="E12" s="10"/>
      <c r="K12" s="14"/>
    </row>
    <row r="13" spans="2:11" x14ac:dyDescent="0.45">
      <c r="B13">
        <v>2</v>
      </c>
      <c r="C13" t="s">
        <v>23</v>
      </c>
      <c r="E13" s="10"/>
      <c r="K13" s="14"/>
    </row>
    <row r="14" spans="2:11" x14ac:dyDescent="0.45">
      <c r="B14">
        <v>3</v>
      </c>
      <c r="C14" t="s">
        <v>24</v>
      </c>
      <c r="E14" s="10"/>
      <c r="F14">
        <f>0.15*F19</f>
        <v>3525</v>
      </c>
      <c r="G14">
        <f t="shared" ref="G14:I14" si="6">0.15*G19</f>
        <v>3525</v>
      </c>
      <c r="H14">
        <f t="shared" si="6"/>
        <v>3525</v>
      </c>
      <c r="I14">
        <f t="shared" si="6"/>
        <v>3525</v>
      </c>
      <c r="K14" s="14"/>
    </row>
    <row r="15" spans="2:11" x14ac:dyDescent="0.45">
      <c r="B15">
        <v>4</v>
      </c>
      <c r="C15" t="s">
        <v>25</v>
      </c>
      <c r="E15" s="10"/>
      <c r="F15">
        <f>0.15*F20</f>
        <v>-1425</v>
      </c>
      <c r="G15">
        <f t="shared" ref="G15:I15" si="7">0.15*G20</f>
        <v>-1425</v>
      </c>
      <c r="H15">
        <f t="shared" si="7"/>
        <v>-1425</v>
      </c>
      <c r="I15">
        <f t="shared" si="7"/>
        <v>-1425</v>
      </c>
      <c r="K15" s="14"/>
    </row>
    <row r="16" spans="2:11" x14ac:dyDescent="0.45">
      <c r="B16">
        <v>5</v>
      </c>
      <c r="C16" t="s">
        <v>26</v>
      </c>
      <c r="E16" s="10">
        <f>SUM(E12:E15)</f>
        <v>0</v>
      </c>
      <c r="F16">
        <f>SUM(F12:F15)</f>
        <v>2100</v>
      </c>
      <c r="G16">
        <f t="shared" ref="G16:I16" si="8">SUM(G12:G15)</f>
        <v>2100</v>
      </c>
      <c r="H16">
        <f t="shared" si="8"/>
        <v>2100</v>
      </c>
      <c r="I16">
        <f t="shared" si="8"/>
        <v>2100</v>
      </c>
      <c r="J16">
        <f>SUM(J12:J15)</f>
        <v>0</v>
      </c>
      <c r="K16" s="14"/>
    </row>
    <row r="17" spans="2:11" ht="14.65" x14ac:dyDescent="0.45">
      <c r="B17">
        <v>6</v>
      </c>
      <c r="C17" s="2" t="s">
        <v>27</v>
      </c>
      <c r="E17" s="11"/>
      <c r="F17" s="2">
        <f>F16-E16</f>
        <v>2100</v>
      </c>
      <c r="G17" s="2">
        <f t="shared" ref="G17:J17" si="9">G16-F16</f>
        <v>0</v>
      </c>
      <c r="H17" s="2">
        <f t="shared" si="9"/>
        <v>0</v>
      </c>
      <c r="I17" s="2">
        <f t="shared" si="9"/>
        <v>0</v>
      </c>
      <c r="J17" s="2">
        <f t="shared" si="9"/>
        <v>-2100</v>
      </c>
      <c r="K17" s="14"/>
    </row>
    <row r="18" spans="2:11" x14ac:dyDescent="0.45">
      <c r="B18" t="s">
        <v>5</v>
      </c>
      <c r="E18" s="10"/>
      <c r="K18" s="14"/>
    </row>
    <row r="19" spans="2:11" x14ac:dyDescent="0.45">
      <c r="B19">
        <v>1</v>
      </c>
      <c r="C19" t="s">
        <v>6</v>
      </c>
      <c r="E19" s="10">
        <v>0</v>
      </c>
      <c r="F19">
        <f>F4*F5+F9</f>
        <v>23500</v>
      </c>
      <c r="G19">
        <f t="shared" ref="G19:I19" si="10">G4*G5+G9</f>
        <v>23500</v>
      </c>
      <c r="H19">
        <f t="shared" si="10"/>
        <v>23500</v>
      </c>
      <c r="I19">
        <f t="shared" si="10"/>
        <v>23500</v>
      </c>
      <c r="J19">
        <v>0</v>
      </c>
      <c r="K19" s="14"/>
    </row>
    <row r="20" spans="2:11" x14ac:dyDescent="0.45">
      <c r="B20">
        <f>B19+1</f>
        <v>2</v>
      </c>
      <c r="C20" t="s">
        <v>7</v>
      </c>
      <c r="E20" s="10">
        <v>0</v>
      </c>
      <c r="F20">
        <f>-F6*F4-F10</f>
        <v>-9500</v>
      </c>
      <c r="G20">
        <f t="shared" ref="G20:I20" si="11">-G6*G4-G10</f>
        <v>-9500</v>
      </c>
      <c r="H20">
        <f t="shared" si="11"/>
        <v>-9500</v>
      </c>
      <c r="I20">
        <f t="shared" si="11"/>
        <v>-9500</v>
      </c>
      <c r="J20">
        <v>0</v>
      </c>
      <c r="K20" s="14"/>
    </row>
    <row r="21" spans="2:11" x14ac:dyDescent="0.45">
      <c r="B21" s="6">
        <f t="shared" ref="B21:B26" si="12">B20+1</f>
        <v>3</v>
      </c>
      <c r="C21" s="6" t="s">
        <v>8</v>
      </c>
      <c r="D21" s="6"/>
      <c r="E21" s="9">
        <v>0</v>
      </c>
      <c r="F21" s="6">
        <f>F19+F20</f>
        <v>14000</v>
      </c>
      <c r="G21" s="6">
        <f>G19+G20</f>
        <v>14000</v>
      </c>
      <c r="H21" s="6">
        <f>H19+H20</f>
        <v>14000</v>
      </c>
      <c r="I21" s="6">
        <f>I19+I20</f>
        <v>14000</v>
      </c>
      <c r="J21" s="6">
        <v>0</v>
      </c>
      <c r="K21" s="14"/>
    </row>
    <row r="22" spans="2:11" x14ac:dyDescent="0.45">
      <c r="B22">
        <f t="shared" si="12"/>
        <v>4</v>
      </c>
      <c r="C22" t="s">
        <v>9</v>
      </c>
      <c r="E22" s="10">
        <v>0</v>
      </c>
      <c r="F22">
        <v>-3000</v>
      </c>
      <c r="G22">
        <f>F22*(1+$K$22)</f>
        <v>-3000</v>
      </c>
      <c r="H22">
        <f t="shared" ref="H22:I22" si="13">G22*(1+$K$22)</f>
        <v>-3000</v>
      </c>
      <c r="I22">
        <f t="shared" si="13"/>
        <v>-3000</v>
      </c>
      <c r="J22">
        <v>0</v>
      </c>
      <c r="K22" s="15">
        <v>0</v>
      </c>
    </row>
    <row r="23" spans="2:11" x14ac:dyDescent="0.45">
      <c r="B23">
        <f t="shared" si="12"/>
        <v>5</v>
      </c>
      <c r="C23" t="s">
        <v>10</v>
      </c>
      <c r="E23" s="10">
        <v>-15000</v>
      </c>
      <c r="F23">
        <v>0</v>
      </c>
      <c r="G23">
        <v>0</v>
      </c>
      <c r="H23">
        <v>0</v>
      </c>
      <c r="I23">
        <v>0</v>
      </c>
      <c r="J23">
        <v>0</v>
      </c>
      <c r="K23" s="14"/>
    </row>
    <row r="24" spans="2:11" x14ac:dyDescent="0.45">
      <c r="B24">
        <f t="shared" si="12"/>
        <v>6</v>
      </c>
      <c r="C24" t="s">
        <v>11</v>
      </c>
      <c r="E24" s="10">
        <v>0</v>
      </c>
      <c r="F24">
        <v>-1500</v>
      </c>
      <c r="G24">
        <v>-1500</v>
      </c>
      <c r="H24">
        <v>-1500</v>
      </c>
      <c r="I24">
        <v>-1500</v>
      </c>
      <c r="J24">
        <v>-1500</v>
      </c>
      <c r="K24" s="14"/>
    </row>
    <row r="25" spans="2:11" x14ac:dyDescent="0.45">
      <c r="B25" s="6">
        <f t="shared" si="12"/>
        <v>7</v>
      </c>
      <c r="C25" s="6" t="s">
        <v>12</v>
      </c>
      <c r="D25" s="6"/>
      <c r="E25" s="9">
        <f t="shared" ref="E25:J25" si="14">E21+E22+E23+E24</f>
        <v>-15000</v>
      </c>
      <c r="F25" s="6">
        <f t="shared" si="14"/>
        <v>9500</v>
      </c>
      <c r="G25" s="6">
        <f t="shared" si="14"/>
        <v>9500</v>
      </c>
      <c r="H25" s="6">
        <f t="shared" si="14"/>
        <v>9500</v>
      </c>
      <c r="I25" s="6">
        <f t="shared" si="14"/>
        <v>9500</v>
      </c>
      <c r="J25" s="6">
        <f t="shared" si="14"/>
        <v>-1500</v>
      </c>
      <c r="K25" s="14"/>
    </row>
    <row r="26" spans="2:11" x14ac:dyDescent="0.45">
      <c r="B26">
        <f t="shared" si="12"/>
        <v>8</v>
      </c>
      <c r="C26" t="s">
        <v>36</v>
      </c>
      <c r="E26" s="10">
        <f>0.2*E25</f>
        <v>-3000</v>
      </c>
      <c r="F26">
        <f>0.2*F25</f>
        <v>1900</v>
      </c>
      <c r="G26">
        <f t="shared" ref="G26:J26" si="15">0.2*G25</f>
        <v>1900</v>
      </c>
      <c r="H26">
        <f t="shared" si="15"/>
        <v>1900</v>
      </c>
      <c r="I26">
        <f t="shared" si="15"/>
        <v>1900</v>
      </c>
      <c r="J26">
        <f t="shared" si="15"/>
        <v>-300</v>
      </c>
      <c r="K26" s="14"/>
    </row>
    <row r="27" spans="2:11" x14ac:dyDescent="0.45">
      <c r="B27" s="6">
        <f>B26+1</f>
        <v>9</v>
      </c>
      <c r="C27" s="6" t="s">
        <v>13</v>
      </c>
      <c r="D27" s="6"/>
      <c r="E27" s="9">
        <f t="shared" ref="E27:J27" si="16">E25-E26</f>
        <v>-12000</v>
      </c>
      <c r="F27" s="6">
        <f t="shared" si="16"/>
        <v>7600</v>
      </c>
      <c r="G27" s="6">
        <f t="shared" si="16"/>
        <v>7600</v>
      </c>
      <c r="H27" s="6">
        <f t="shared" si="16"/>
        <v>7600</v>
      </c>
      <c r="I27" s="6">
        <f t="shared" si="16"/>
        <v>7600</v>
      </c>
      <c r="J27" s="6">
        <f t="shared" si="16"/>
        <v>-1200</v>
      </c>
      <c r="K27" s="14"/>
    </row>
    <row r="28" spans="2:11" x14ac:dyDescent="0.45">
      <c r="B28" t="s">
        <v>16</v>
      </c>
      <c r="E28" s="10"/>
      <c r="K28" s="14"/>
    </row>
    <row r="29" spans="2:11" x14ac:dyDescent="0.45">
      <c r="B29">
        <v>10</v>
      </c>
      <c r="C29" t="s">
        <v>17</v>
      </c>
      <c r="E29" s="10">
        <f>(-1)*E24</f>
        <v>0</v>
      </c>
      <c r="F29">
        <f t="shared" ref="F29:J29" si="17">(-1)*F24</f>
        <v>1500</v>
      </c>
      <c r="G29">
        <f t="shared" si="17"/>
        <v>1500</v>
      </c>
      <c r="H29">
        <f t="shared" si="17"/>
        <v>1500</v>
      </c>
      <c r="I29">
        <f t="shared" si="17"/>
        <v>1500</v>
      </c>
      <c r="J29">
        <f t="shared" si="17"/>
        <v>1500</v>
      </c>
      <c r="K29" s="14"/>
    </row>
    <row r="30" spans="2:11" x14ac:dyDescent="0.45">
      <c r="B30">
        <v>11</v>
      </c>
      <c r="C30" t="s">
        <v>18</v>
      </c>
      <c r="E30" s="10">
        <v>-7500</v>
      </c>
      <c r="K30" s="14"/>
    </row>
    <row r="31" spans="2:11" x14ac:dyDescent="0.45">
      <c r="B31">
        <v>12</v>
      </c>
      <c r="C31" t="s">
        <v>19</v>
      </c>
      <c r="E31" s="10"/>
      <c r="F31">
        <f>-F17</f>
        <v>-2100</v>
      </c>
      <c r="G31">
        <f t="shared" ref="G31:J31" si="18">-G17</f>
        <v>0</v>
      </c>
      <c r="H31">
        <f t="shared" si="18"/>
        <v>0</v>
      </c>
      <c r="I31">
        <f t="shared" si="18"/>
        <v>0</v>
      </c>
      <c r="J31">
        <f t="shared" si="18"/>
        <v>2100</v>
      </c>
      <c r="K31" s="14"/>
    </row>
    <row r="32" spans="2:11" x14ac:dyDescent="0.45">
      <c r="B32" s="6">
        <v>13</v>
      </c>
      <c r="C32" s="12" t="s">
        <v>20</v>
      </c>
      <c r="D32" s="6"/>
      <c r="E32" s="13">
        <f>SUM(E27:E31)</f>
        <v>-19500</v>
      </c>
      <c r="F32" s="12">
        <f t="shared" ref="F32:J32" si="19">SUM(F27:F31)</f>
        <v>7000</v>
      </c>
      <c r="G32" s="12">
        <f t="shared" si="19"/>
        <v>9100</v>
      </c>
      <c r="H32" s="12">
        <f t="shared" si="19"/>
        <v>9100</v>
      </c>
      <c r="I32" s="12">
        <f t="shared" si="19"/>
        <v>9100</v>
      </c>
      <c r="J32" s="12">
        <f t="shared" si="19"/>
        <v>2400</v>
      </c>
      <c r="K32" s="14"/>
    </row>
    <row r="33" spans="3:5" x14ac:dyDescent="0.45">
      <c r="C33" s="1" t="s">
        <v>28</v>
      </c>
      <c r="D33" s="3">
        <v>0.12</v>
      </c>
      <c r="E33" s="10"/>
    </row>
    <row r="34" spans="3:5" x14ac:dyDescent="0.45">
      <c r="C34" s="4" t="s">
        <v>29</v>
      </c>
      <c r="D34" s="5">
        <f>E32+NPV(D33,F32:J32)</f>
        <v>7626.7035080249225</v>
      </c>
      <c r="E34" s="10"/>
    </row>
    <row r="35" spans="3:5" x14ac:dyDescent="0.45">
      <c r="C35" s="2" t="s">
        <v>35</v>
      </c>
      <c r="D35" s="16">
        <f>IRR(E32:J32)</f>
        <v>0.27864931523857739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</dc:creator>
  <cp:lastModifiedBy>Klaus Röder</cp:lastModifiedBy>
  <dcterms:created xsi:type="dcterms:W3CDTF">2012-11-20T10:34:04Z</dcterms:created>
  <dcterms:modified xsi:type="dcterms:W3CDTF">2020-09-29T13:04:15Z</dcterms:modified>
</cp:coreProperties>
</file>